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446" windowWidth="12120" windowHeight="9120" tabRatio="940" activeTab="0"/>
  </bookViews>
  <sheets>
    <sheet name="Anexo XII - Saúde 5º Bim.16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<sst xmlns="http://schemas.openxmlformats.org/spreadsheetml/2006/main" count="184" uniqueCount="132">
  <si>
    <t>Outras Subfunções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</si>
  <si>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</si>
  <si>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</si>
  <si>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</si>
  <si>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</si>
  <si>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</si>
  <si>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</si>
  <si>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</si>
  <si>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</si>
  <si>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</si>
  <si>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</si>
  <si>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</si>
  <si>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</si>
  <si>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</si>
  <si>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RECEITAS DE OPERAÇÕES DE CRÉDITO VINCULADAS À SAÚDE (III)</t>
  </si>
  <si>
    <t>OUTRAS RECEITAS ORÇAMENTÁRIAS</t>
  </si>
  <si>
    <t>TRANSFERÊNCIA DE RECURSOS DO SISTEMA ÚNICO DE SAÚDE-SUS (II)</t>
  </si>
  <si>
    <t>DEMONSTRATIVO DA RECEITA DE IMPOSTOS LÍQUIDA E DAS DESPESAS PRÓPRIAS COM AÇÕES E SERVIÇOS PÚBLICOS DE SAÚDE</t>
  </si>
  <si>
    <t xml:space="preserve">    Recursos de Transferências do  Sistema Único de Saúde - SUS</t>
  </si>
  <si>
    <t xml:space="preserve">    Recursos de Operações de Crédito</t>
  </si>
  <si>
    <t xml:space="preserve">    Outros Recursos</t>
  </si>
  <si>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</si>
  <si>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</si>
  <si>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</si>
  <si>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</si>
  <si>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</si>
  <si>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</si>
  <si>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%</t>
  </si>
  <si>
    <t>(a)</t>
  </si>
  <si>
    <t>(b)</t>
  </si>
  <si>
    <t>(c)</t>
  </si>
  <si>
    <t>DOTAÇÃO</t>
  </si>
  <si>
    <t>(d)</t>
  </si>
  <si>
    <t>DESPESAS CORRENTES</t>
  </si>
  <si>
    <t>DESPESAS DE CAPITAL</t>
  </si>
  <si>
    <t>TOTAL</t>
  </si>
  <si>
    <t xml:space="preserve">    Pessoal e Encargos Sociais</t>
  </si>
  <si>
    <t xml:space="preserve">    Outras Despesas Correntes</t>
  </si>
  <si>
    <t xml:space="preserve">    Outras Receitas do SUS</t>
  </si>
  <si>
    <t>Prefeito Municipal</t>
  </si>
  <si>
    <t>LIQUIDADAS</t>
  </si>
  <si>
    <t>(h)</t>
  </si>
  <si>
    <t>(i)</t>
  </si>
  <si>
    <t xml:space="preserve">    Dívida Ativa de Impostos</t>
  </si>
  <si>
    <t>Até o Bimestre</t>
  </si>
  <si>
    <t>(d/c)x100</t>
  </si>
  <si>
    <t>(b/a)x100</t>
  </si>
  <si>
    <t>RECEITAS PARA APURAÇÃO DA APLICAÇÃO EM AÇÕES E SERVIÇOS PÚBLICOS DE SAÚDE</t>
  </si>
  <si>
    <t>RECEITA DE IMPOSTOS LÍQUIDA  (I)</t>
  </si>
  <si>
    <t xml:space="preserve">    Imposto Predial e Territorial Urbano - IPTU</t>
  </si>
  <si>
    <t xml:space="preserve">    Imposto sobre Transmissão de Bens Intervivos  - ITBI</t>
  </si>
  <si>
    <t xml:space="preserve">    Imposto sobre Serviços de Qualquer Natureza - ISS</t>
  </si>
  <si>
    <t xml:space="preserve">    Imposto de Renda Retido na Fonte - IRRF</t>
  </si>
  <si>
    <t xml:space="preserve">    Multa, Juros de Mora e Outros Encargos dos Impostos</t>
  </si>
  <si>
    <t xml:space="preserve">    Multas, Juros de Mora, e Outros Encargos da Dívida Ativa </t>
  </si>
  <si>
    <t xml:space="preserve">    RECEITAS DE TRANSFERÊNCIAS CONSTITUCIONAIS E LEGAIS</t>
  </si>
  <si>
    <t xml:space="preserve">        Cota-Parte FPM</t>
  </si>
  <si>
    <t xml:space="preserve">        Cota-Parte ITR</t>
  </si>
  <si>
    <t xml:space="preserve">        Cota-Parte IPVA</t>
  </si>
  <si>
    <t xml:space="preserve">        Cota-Parte ICMS</t>
  </si>
  <si>
    <t xml:space="preserve">        Cota-Parte IPI - Exportação</t>
  </si>
  <si>
    <t xml:space="preserve">        Compensações Financeiras Provenientes de Impostos e Transferências Constitucionais</t>
  </si>
  <si>
    <t xml:space="preserve">            Desoneração ICMS (LC 87/96)</t>
  </si>
  <si>
    <t xml:space="preserve">            Outras</t>
  </si>
  <si>
    <t>TOTAL RECEITAS P/ APURAÇÃO DA APLICAÇÃO EM AÇÕE E SERVIÇOS PÚBLICOS DE SAÚDE (III)-I+II</t>
  </si>
  <si>
    <t>RECEITAS ADICIONAIS PARA FINANCIAMENTO DA SAÚDE</t>
  </si>
  <si>
    <t>©</t>
  </si>
  <si>
    <t>DESPESAS</t>
  </si>
  <si>
    <t>EMPENHADAS</t>
  </si>
  <si>
    <t xml:space="preserve">DESPESAS </t>
  </si>
  <si>
    <t>INSCRITAS EM</t>
  </si>
  <si>
    <t xml:space="preserve">RESTOS A </t>
  </si>
  <si>
    <t>PAGAR NÃO</t>
  </si>
  <si>
    <t>PROCESSADOS</t>
  </si>
  <si>
    <t>TOTAL DAS DESPESAS COM SAÚDE (IV)</t>
  </si>
  <si>
    <t>DESPESAS COM SAÚDE NÃO COMPUTADAS PARA FINS DE APURAÇÃO DO  PERCENTUAL MÍNIMO</t>
  </si>
  <si>
    <t>DESPESAS COM INATIVO E PENSIONISTAS</t>
  </si>
  <si>
    <t>DESPESA COM ASSISTÊNCIA À SAÚDE QUE NÃO ATENDE PRINCÍPIO DE ACESSO UNIVERSAL</t>
  </si>
  <si>
    <t>DESPESAS CUSTEADAS COM OUTROS RECURSOS DESTINADOS Á SAÚDE</t>
  </si>
  <si>
    <t>RESTOS A PAGAR NÃO PROCESSADOS INSCRITOS INDEVIDAMENTE NO EXERCÍCIO SEM DISPONIBILIDADE</t>
  </si>
  <si>
    <t>DESPESAS CUSTEADAS COM DISPONIBILIDADE DE CAIXA VINCULADA AO RESTOS A PAGAR CANCELADOS</t>
  </si>
  <si>
    <t>DESPESAS CUSTEADAS COM RECURSOS VINCULADOS À PARCELA DO  PERCENTUAL MÍNIMO QUE NÃO FOI</t>
  </si>
  <si>
    <t>APLICADA EM AÇÕES E SERVIÇOS DE SAÚDE EM EXERCÍCIOS ANTERIORES</t>
  </si>
  <si>
    <t>TOTAL DAS DESPESAS COM AÇÕES E SERVIÇOS PÚBLICOS DE SAÚDE NÃO COMPUTADAS (V)</t>
  </si>
  <si>
    <t>TOTAL DAS DESPESAS COM AÇÕES E SERVIÇOS PÚBLICOS DE SAÚDE (VI) = (IV-V)</t>
  </si>
  <si>
    <t>PERCENTUAL DE APLICAÇÃO EM AÇÕES E SERVIÇOS PÚBLICOS DE SAÚDE SOBRE A RECEITA DE IMPOSTOS</t>
  </si>
  <si>
    <t>(h/IVf)x100</t>
  </si>
  <si>
    <t>VALOR REFERENTE A DIFERENÇA ENTRE O VALOR EXECUTADO E O LIMITE MÍNIMO CONSTITUCIONAL (VII-(15xIIIb)/100</t>
  </si>
  <si>
    <t>EXECUÇÃO DE RESTOS A PAGAR NÃO PROCESSADOS INSCRITOS SEM  DISPONIBILIDADE DE CAIXA</t>
  </si>
  <si>
    <t>INSCRITOS</t>
  </si>
  <si>
    <t>CANCELADOS/</t>
  </si>
  <si>
    <t>PRESCRITOS</t>
  </si>
  <si>
    <t>PAGOS</t>
  </si>
  <si>
    <t>A PAGAR</t>
  </si>
  <si>
    <t>PARCELA CONSIDERADA</t>
  </si>
  <si>
    <t>NO LIMITE</t>
  </si>
  <si>
    <t>RESTOS A PAGAR CANCELADOS OU PRESCRITOS</t>
  </si>
  <si>
    <t>Saldo Inicial</t>
  </si>
  <si>
    <t>Saldo Final (Não Aplicado)</t>
  </si>
  <si>
    <t xml:space="preserve">Despesas custeadas no </t>
  </si>
  <si>
    <t>exercício de referência (j)</t>
  </si>
  <si>
    <t>CONFORME ARTIGO 24, § 1º E 2º.</t>
  </si>
  <si>
    <t>CONTROLE DO VALOR REFERENTE AO PERCENTUAL MÍNIMO NÃO CUMPRIDO EM EXERCÍCIOS ANTERIORES PARA FINS</t>
  </si>
  <si>
    <t>Até o Período</t>
  </si>
  <si>
    <t>(I)</t>
  </si>
  <si>
    <t>I/total I)x100</t>
  </si>
  <si>
    <t>exercício de referência (k)</t>
  </si>
  <si>
    <t>(m)</t>
  </si>
  <si>
    <t>m/totalm)x100</t>
  </si>
  <si>
    <t xml:space="preserve">    Provenientes da União</t>
  </si>
  <si>
    <t xml:space="preserve">    Provenientes dos Estados</t>
  </si>
  <si>
    <t>TRANSFERÊNCIAS VOLUNTÁRIAS</t>
  </si>
  <si>
    <t>(f)</t>
  </si>
  <si>
    <t>OUTRAS AÇÕES E SERVIÇOS NÃO COMPUTADOS</t>
  </si>
  <si>
    <t>CONTROLE DOS RESTOS A PAGAR CANCELADOS OU PRESCRITOS PARA FINS DE APLICAÇÃO DA DISPONIBILIDADE DE CAIXA</t>
  </si>
  <si>
    <t>INSCRITOS EM 2015</t>
  </si>
  <si>
    <t>(f/e)x100</t>
  </si>
  <si>
    <t>(g)</t>
  </si>
  <si>
    <t>(g/e)x100</t>
  </si>
  <si>
    <t>TOTAL RECEITAS ADICIONAIS PARA FINANCIAMENTO DA SAÚDE</t>
  </si>
  <si>
    <t>LÍQUIDA E TRANSFERÊNCIAS CONSTITUCIONAIS E LEGAIS  (Vi%) = (VIi/IIIbx100)- LIMITE CONSTITUCIONAL 15%</t>
  </si>
  <si>
    <t>RREO – ANEXO  12 (LC 141/2012, art. 35)</t>
  </si>
  <si>
    <t>PREFEITURA MUNICIPAL DE BREJETUBA</t>
  </si>
  <si>
    <t>João do Carmo Dias</t>
  </si>
  <si>
    <t>Artur Cardoso Filho</t>
  </si>
  <si>
    <t>Contador CRC-ES 66130-O</t>
  </si>
  <si>
    <t>Rithielli dos Santos Uliana</t>
  </si>
  <si>
    <t>Controlador Interno</t>
  </si>
  <si>
    <t>DIFERENÇA DE LIMITE NÃO CUMPRIDO EM 2016</t>
  </si>
  <si>
    <t>RESTOS A PAGAR CANCELADOS OU PRESCRITOS EM 2016</t>
  </si>
  <si>
    <t>Fonte: Sistema de Administração e Finanças Públicas, Unidade Responsável:  Fundo Municipal de Saúde.</t>
  </si>
  <si>
    <t>5º BIMESTRE DE 2016  -  SETEMBRO-OUTUBRO DE 2016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</si>
</sst>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&quot;R$ &quot;* #,##0_);_(&quot;R$ &quot;* \(#,##0\);_(&quot;R$ &quot;* &quot;-&quot;_);_(@_)"/>
    <numFmt numFmtId="166" formatCode="_(* #,##0_);_(* \(#,##0\);_(* &quot;-&quot;_);_(@_)"/>
    <numFmt numFmtId="167" formatCode="_(&quot;R$ &quot;* #,##0.00_);_(&quot;R$ &quot;* \(#,##0.00\);_(&quot;R$ &quot;* &quot;-&quot;??_);_(@_)"/>
    <numFmt numFmtId="168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3">
    <xf numFmtId="0" fontId="0" fillId="0" borderId="0" xfId="0" applyAlignment="1">
      <alignment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168" fontId="4" fillId="0" borderId="16" xfId="53" applyFont="1" applyFill="1" applyBorder="1" applyAlignment="1">
      <alignment/>
    </xf>
    <xf numFmtId="168" fontId="4" fillId="0" borderId="12" xfId="53" applyFont="1" applyFill="1" applyBorder="1" applyAlignment="1">
      <alignment/>
    </xf>
    <xf numFmtId="168" fontId="3" fillId="0" borderId="18" xfId="0" applyNumberFormat="1" applyFont="1" applyFill="1" applyBorder="1" applyAlignment="1">
      <alignment/>
    </xf>
    <xf numFmtId="168" fontId="4" fillId="0" borderId="19" xfId="0" applyNumberFormat="1" applyFont="1" applyFill="1" applyBorder="1" applyAlignment="1">
      <alignment horizontal="left"/>
    </xf>
    <xf numFmtId="168" fontId="4" fillId="0" borderId="12" xfId="0" applyNumberFormat="1" applyFont="1" applyFill="1" applyBorder="1" applyAlignment="1">
      <alignment/>
    </xf>
    <xf numFmtId="168" fontId="4" fillId="0" borderId="20" xfId="0" applyNumberFormat="1" applyFont="1" applyFill="1" applyBorder="1" applyAlignment="1">
      <alignment/>
    </xf>
    <xf numFmtId="168" fontId="4" fillId="0" borderId="17" xfId="53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22" xfId="0" applyFont="1" applyFill="1" applyBorder="1" applyAlignment="1">
      <alignment horizontal="center"/>
    </xf>
    <xf numFmtId="168" fontId="4" fillId="0" borderId="12" xfId="53" applyFont="1" applyFill="1" applyBorder="1" applyAlignment="1">
      <alignment horizontal="center"/>
    </xf>
    <xf numFmtId="168" fontId="4" fillId="0" borderId="22" xfId="53" applyFont="1" applyFill="1" applyBorder="1" applyAlignment="1">
      <alignment horizontal="center"/>
    </xf>
    <xf numFmtId="168" fontId="4" fillId="0" borderId="21" xfId="53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8" fontId="4" fillId="0" borderId="18" xfId="53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68" fontId="4" fillId="0" borderId="14" xfId="53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/>
    </xf>
    <xf numFmtId="168" fontId="4" fillId="0" borderId="0" xfId="53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68" fontId="4" fillId="0" borderId="19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168" fontId="4" fillId="0" borderId="14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68" fontId="4" fillId="0" borderId="10" xfId="0" applyNumberFormat="1" applyFont="1" applyFill="1" applyBorder="1" applyAlignment="1">
      <alignment/>
    </xf>
    <xf numFmtId="168" fontId="4" fillId="0" borderId="2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8" fontId="4" fillId="0" borderId="11" xfId="53" applyFont="1" applyFill="1" applyBorder="1" applyAlignment="1">
      <alignment/>
    </xf>
    <xf numFmtId="168" fontId="4" fillId="0" borderId="11" xfId="53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68" fontId="3" fillId="0" borderId="16" xfId="53" applyFont="1" applyFill="1" applyBorder="1" applyAlignment="1">
      <alignment/>
    </xf>
    <xf numFmtId="168" fontId="3" fillId="0" borderId="19" xfId="53" applyFont="1" applyFill="1" applyBorder="1" applyAlignment="1">
      <alignment/>
    </xf>
    <xf numFmtId="168" fontId="3" fillId="0" borderId="24" xfId="53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168" fontId="3" fillId="0" borderId="18" xfId="53" applyFont="1" applyFill="1" applyBorder="1" applyAlignment="1">
      <alignment/>
    </xf>
    <xf numFmtId="168" fontId="3" fillId="0" borderId="12" xfId="53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15" xfId="0" applyFont="1" applyFill="1" applyBorder="1" applyAlignment="1">
      <alignment horizontal="center"/>
    </xf>
    <xf numFmtId="168" fontId="4" fillId="0" borderId="15" xfId="53" applyFont="1" applyFill="1" applyBorder="1" applyAlignment="1">
      <alignment horizontal="center"/>
    </xf>
    <xf numFmtId="168" fontId="4" fillId="0" borderId="16" xfId="53" applyFont="1" applyFill="1" applyBorder="1" applyAlignment="1">
      <alignment horizontal="center"/>
    </xf>
    <xf numFmtId="168" fontId="4" fillId="0" borderId="17" xfId="53" applyFont="1" applyFill="1" applyBorder="1" applyAlignment="1">
      <alignment horizontal="center"/>
    </xf>
    <xf numFmtId="168" fontId="3" fillId="0" borderId="16" xfId="53" applyFont="1" applyFill="1" applyBorder="1" applyAlignment="1">
      <alignment horizontal="center"/>
    </xf>
    <xf numFmtId="168" fontId="3" fillId="0" borderId="15" xfId="53" applyFont="1" applyFill="1" applyBorder="1" applyAlignment="1">
      <alignment/>
    </xf>
    <xf numFmtId="168" fontId="3" fillId="0" borderId="15" xfId="53" applyFont="1" applyFill="1" applyBorder="1" applyAlignment="1">
      <alignment horizontal="center"/>
    </xf>
    <xf numFmtId="168" fontId="4" fillId="0" borderId="13" xfId="53" applyFont="1" applyFill="1" applyBorder="1" applyAlignment="1">
      <alignment horizontal="center"/>
    </xf>
    <xf numFmtId="168" fontId="3" fillId="0" borderId="17" xfId="53" applyFont="1" applyFill="1" applyBorder="1" applyAlignment="1">
      <alignment horizontal="center"/>
    </xf>
    <xf numFmtId="168" fontId="4" fillId="0" borderId="15" xfId="0" applyNumberFormat="1" applyFont="1" applyFill="1" applyBorder="1" applyAlignment="1">
      <alignment/>
    </xf>
    <xf numFmtId="168" fontId="4" fillId="0" borderId="17" xfId="0" applyNumberFormat="1" applyFont="1" applyFill="1" applyBorder="1" applyAlignment="1">
      <alignment/>
    </xf>
    <xf numFmtId="43" fontId="4" fillId="0" borderId="23" xfId="0" applyNumberFormat="1" applyFont="1" applyFill="1" applyBorder="1" applyAlignment="1">
      <alignment horizontal="center"/>
    </xf>
    <xf numFmtId="168" fontId="4" fillId="0" borderId="18" xfId="0" applyNumberFormat="1" applyFont="1" applyFill="1" applyBorder="1" applyAlignment="1">
      <alignment/>
    </xf>
    <xf numFmtId="168" fontId="4" fillId="0" borderId="16" xfId="0" applyNumberFormat="1" applyFont="1" applyFill="1" applyBorder="1" applyAlignment="1">
      <alignment/>
    </xf>
    <xf numFmtId="168" fontId="3" fillId="0" borderId="22" xfId="53" applyFont="1" applyFill="1" applyBorder="1" applyAlignment="1">
      <alignment/>
    </xf>
    <xf numFmtId="43" fontId="3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8" fontId="3" fillId="0" borderId="19" xfId="53" applyFont="1" applyFill="1" applyBorder="1" applyAlignment="1">
      <alignment/>
    </xf>
    <xf numFmtId="168" fontId="3" fillId="0" borderId="11" xfId="53" applyFont="1" applyFill="1" applyBorder="1" applyAlignment="1">
      <alignment/>
    </xf>
    <xf numFmtId="168" fontId="3" fillId="0" borderId="24" xfId="53" applyFont="1" applyFill="1" applyBorder="1" applyAlignment="1">
      <alignment/>
    </xf>
    <xf numFmtId="168" fontId="4" fillId="0" borderId="12" xfId="53" applyFont="1" applyFill="1" applyBorder="1" applyAlignment="1">
      <alignment horizontal="center"/>
    </xf>
    <xf numFmtId="168" fontId="4" fillId="0" borderId="0" xfId="53" applyFont="1" applyFill="1" applyBorder="1" applyAlignment="1">
      <alignment horizontal="center"/>
    </xf>
    <xf numFmtId="168" fontId="4" fillId="0" borderId="22" xfId="53" applyFont="1" applyFill="1" applyBorder="1" applyAlignment="1">
      <alignment horizontal="center"/>
    </xf>
    <xf numFmtId="168" fontId="3" fillId="0" borderId="12" xfId="53" applyFont="1" applyFill="1" applyBorder="1" applyAlignment="1">
      <alignment horizontal="center"/>
    </xf>
    <xf numFmtId="168" fontId="3" fillId="0" borderId="0" xfId="53" applyFont="1" applyFill="1" applyBorder="1" applyAlignment="1">
      <alignment horizontal="center"/>
    </xf>
    <xf numFmtId="168" fontId="3" fillId="0" borderId="22" xfId="53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68" fontId="3" fillId="0" borderId="20" xfId="53" applyFont="1" applyFill="1" applyBorder="1" applyAlignment="1">
      <alignment horizontal="center"/>
    </xf>
    <xf numFmtId="168" fontId="3" fillId="0" borderId="10" xfId="53" applyFont="1" applyFill="1" applyBorder="1" applyAlignment="1">
      <alignment horizontal="center"/>
    </xf>
    <xf numFmtId="168" fontId="3" fillId="0" borderId="23" xfId="53" applyFont="1" applyFill="1" applyBorder="1" applyAlignment="1">
      <alignment horizontal="center"/>
    </xf>
    <xf numFmtId="168" fontId="3" fillId="0" borderId="19" xfId="53" applyFont="1" applyFill="1" applyBorder="1" applyAlignment="1">
      <alignment horizontal="center"/>
    </xf>
    <xf numFmtId="168" fontId="3" fillId="0" borderId="11" xfId="53" applyFont="1" applyFill="1" applyBorder="1" applyAlignment="1">
      <alignment horizontal="center"/>
    </xf>
    <xf numFmtId="168" fontId="3" fillId="0" borderId="24" xfId="53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8" fontId="3" fillId="0" borderId="14" xfId="53" applyFont="1" applyFill="1" applyBorder="1" applyAlignment="1">
      <alignment horizontal="center"/>
    </xf>
    <xf numFmtId="168" fontId="3" fillId="0" borderId="13" xfId="53" applyFont="1" applyFill="1" applyBorder="1" applyAlignment="1">
      <alignment horizontal="center"/>
    </xf>
    <xf numFmtId="168" fontId="3" fillId="0" borderId="21" xfId="53" applyFont="1" applyFill="1" applyBorder="1" applyAlignment="1">
      <alignment horizontal="center"/>
    </xf>
    <xf numFmtId="168" fontId="4" fillId="0" borderId="20" xfId="53" applyFont="1" applyFill="1" applyBorder="1" applyAlignment="1">
      <alignment horizontal="center"/>
    </xf>
    <xf numFmtId="168" fontId="4" fillId="0" borderId="10" xfId="53" applyFont="1" applyFill="1" applyBorder="1" applyAlignment="1">
      <alignment horizontal="center"/>
    </xf>
    <xf numFmtId="168" fontId="4" fillId="0" borderId="23" xfId="53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A1">
      <selection activeCell="A82" sqref="A82"/>
    </sheetView>
  </sheetViews>
  <sheetFormatPr defaultColWidth="6.8515625" defaultRowHeight="11.25" customHeight="1"/>
  <cols>
    <col min="1" max="1" width="82.28125" style="2" customWidth="1"/>
    <col min="2" max="2" width="14.7109375" style="2" customWidth="1"/>
    <col min="3" max="3" width="12.57421875" style="2" customWidth="1"/>
    <col min="4" max="4" width="12.7109375" style="2" customWidth="1"/>
    <col min="5" max="5" width="10.00390625" style="2" customWidth="1"/>
    <col min="6" max="7" width="10.8515625" style="2" customWidth="1"/>
    <col min="8" max="8" width="12.8515625" style="2" customWidth="1"/>
    <col min="9" max="9" width="11.8515625" style="2" customWidth="1"/>
    <col min="10" max="10" width="17.57421875" style="2" customWidth="1"/>
    <col min="11" max="16384" width="6.8515625" style="2" customWidth="1"/>
  </cols>
  <sheetData>
    <row r="1" spans="1:7" s="5" customFormat="1" ht="11.25" customHeight="1">
      <c r="A1" s="105" t="s">
        <v>122</v>
      </c>
      <c r="B1" s="105"/>
      <c r="C1" s="105"/>
      <c r="D1" s="105"/>
      <c r="E1" s="105"/>
      <c r="F1" s="105"/>
      <c r="G1" s="105"/>
    </row>
    <row r="2" spans="1:7" s="5" customFormat="1" ht="11.25" customHeight="1">
      <c r="A2" s="106" t="s">
        <v>21</v>
      </c>
      <c r="B2" s="106"/>
      <c r="C2" s="106"/>
      <c r="D2" s="106"/>
      <c r="E2" s="106"/>
      <c r="F2" s="106"/>
      <c r="G2" s="106"/>
    </row>
    <row r="3" spans="1:7" s="5" customFormat="1" ht="11.25" customHeight="1">
      <c r="A3" s="105" t="s">
        <v>17</v>
      </c>
      <c r="B3" s="105"/>
      <c r="C3" s="105"/>
      <c r="D3" s="105"/>
      <c r="E3" s="105"/>
      <c r="F3" s="105"/>
      <c r="G3" s="105"/>
    </row>
    <row r="4" spans="1:7" s="5" customFormat="1" ht="11.25" customHeight="1">
      <c r="A4" s="106" t="s">
        <v>22</v>
      </c>
      <c r="B4" s="106"/>
      <c r="C4" s="106"/>
      <c r="D4" s="106"/>
      <c r="E4" s="106"/>
      <c r="F4" s="106"/>
      <c r="G4" s="106"/>
    </row>
    <row r="5" spans="1:7" s="5" customFormat="1" ht="11.25" customHeight="1">
      <c r="A5" s="106" t="s">
        <v>131</v>
      </c>
      <c r="B5" s="106"/>
      <c r="C5" s="106"/>
      <c r="D5" s="106"/>
      <c r="E5" s="106"/>
      <c r="F5" s="106"/>
      <c r="G5" s="106"/>
    </row>
    <row r="6" spans="1:9" ht="11.25" customHeight="1">
      <c r="A6" s="19" t="s">
        <v>121</v>
      </c>
      <c r="G6" s="1"/>
      <c r="H6" s="1">
        <v>1</v>
      </c>
      <c r="I6" s="11"/>
    </row>
    <row r="7" spans="1:9" ht="11.25" customHeight="1">
      <c r="A7" s="6"/>
      <c r="B7" s="13" t="s">
        <v>23</v>
      </c>
      <c r="C7" s="13" t="s">
        <v>23</v>
      </c>
      <c r="D7" s="107" t="s">
        <v>24</v>
      </c>
      <c r="E7" s="108"/>
      <c r="F7" s="108"/>
      <c r="G7" s="108"/>
      <c r="H7" s="13"/>
      <c r="I7" s="11"/>
    </row>
    <row r="8" spans="1:9" ht="11.25" customHeight="1">
      <c r="A8" s="28" t="s">
        <v>47</v>
      </c>
      <c r="B8" s="14" t="s">
        <v>25</v>
      </c>
      <c r="C8" s="14" t="s">
        <v>26</v>
      </c>
      <c r="D8" s="107" t="s">
        <v>44</v>
      </c>
      <c r="E8" s="108"/>
      <c r="F8" s="108"/>
      <c r="G8" s="109"/>
      <c r="H8" s="13" t="s">
        <v>27</v>
      </c>
      <c r="I8" s="11"/>
    </row>
    <row r="9" spans="1:9" ht="11.25" customHeight="1">
      <c r="A9" s="8"/>
      <c r="B9" s="15"/>
      <c r="C9" s="9" t="s">
        <v>28</v>
      </c>
      <c r="D9" s="110" t="s">
        <v>29</v>
      </c>
      <c r="E9" s="111"/>
      <c r="F9" s="111"/>
      <c r="G9" s="112"/>
      <c r="H9" s="16" t="s">
        <v>46</v>
      </c>
      <c r="I9" s="11"/>
    </row>
    <row r="10" spans="1:9" ht="11.25" customHeight="1">
      <c r="A10" s="74" t="s">
        <v>48</v>
      </c>
      <c r="B10" s="75">
        <f>SUM(B11:B17)</f>
        <v>1078500</v>
      </c>
      <c r="C10" s="75">
        <f>SUM(C11:C17)</f>
        <v>1078500</v>
      </c>
      <c r="D10" s="113">
        <f>SUM(D11:G17)</f>
        <v>815350.0199999999</v>
      </c>
      <c r="E10" s="114"/>
      <c r="F10" s="114"/>
      <c r="G10" s="115"/>
      <c r="H10" s="78">
        <f aca="true" t="shared" si="0" ref="H10:H25">(D10/C10)*100</f>
        <v>75.60037273991654</v>
      </c>
      <c r="I10" s="11"/>
    </row>
    <row r="11" spans="1:9" ht="11.25" customHeight="1">
      <c r="A11" s="5" t="s">
        <v>49</v>
      </c>
      <c r="B11" s="21">
        <v>60000</v>
      </c>
      <c r="C11" s="21">
        <v>60000</v>
      </c>
      <c r="D11" s="116">
        <v>112092.49</v>
      </c>
      <c r="E11" s="117"/>
      <c r="F11" s="117"/>
      <c r="G11" s="118"/>
      <c r="H11" s="55">
        <f t="shared" si="0"/>
        <v>186.82081666666667</v>
      </c>
      <c r="I11" s="11"/>
    </row>
    <row r="12" spans="1:9" ht="11.25" customHeight="1">
      <c r="A12" s="5" t="s">
        <v>50</v>
      </c>
      <c r="B12" s="21">
        <v>120000</v>
      </c>
      <c r="C12" s="21">
        <v>120000</v>
      </c>
      <c r="D12" s="116">
        <v>181177.35</v>
      </c>
      <c r="E12" s="117"/>
      <c r="F12" s="117"/>
      <c r="G12" s="118"/>
      <c r="H12" s="55">
        <f t="shared" si="0"/>
        <v>150.981125</v>
      </c>
      <c r="I12" s="11"/>
    </row>
    <row r="13" spans="1:9" ht="11.25" customHeight="1">
      <c r="A13" s="5" t="s">
        <v>51</v>
      </c>
      <c r="B13" s="21">
        <v>450000</v>
      </c>
      <c r="C13" s="21">
        <v>450000</v>
      </c>
      <c r="D13" s="116">
        <v>394494.79</v>
      </c>
      <c r="E13" s="117"/>
      <c r="F13" s="117"/>
      <c r="G13" s="118"/>
      <c r="H13" s="55">
        <f t="shared" si="0"/>
        <v>87.6655088888889</v>
      </c>
      <c r="I13" s="11"/>
    </row>
    <row r="14" spans="1:9" ht="11.25" customHeight="1">
      <c r="A14" s="5" t="s">
        <v>52</v>
      </c>
      <c r="B14" s="21">
        <v>310000</v>
      </c>
      <c r="C14" s="21">
        <v>310000</v>
      </c>
      <c r="D14" s="116">
        <v>106791.13</v>
      </c>
      <c r="E14" s="117"/>
      <c r="F14" s="117"/>
      <c r="G14" s="118"/>
      <c r="H14" s="55">
        <f t="shared" si="0"/>
        <v>34.44875161290323</v>
      </c>
      <c r="I14" s="11"/>
    </row>
    <row r="15" spans="1:9" ht="11.25" customHeight="1">
      <c r="A15" s="5" t="s">
        <v>53</v>
      </c>
      <c r="B15" s="21">
        <v>9500</v>
      </c>
      <c r="C15" s="21">
        <v>9500</v>
      </c>
      <c r="D15" s="116">
        <v>10767.99</v>
      </c>
      <c r="E15" s="117"/>
      <c r="F15" s="117"/>
      <c r="G15" s="118"/>
      <c r="H15" s="55">
        <f t="shared" si="0"/>
        <v>113.34726315789474</v>
      </c>
      <c r="I15" s="11"/>
    </row>
    <row r="16" spans="1:9" ht="11.25" customHeight="1">
      <c r="A16" s="5" t="s">
        <v>43</v>
      </c>
      <c r="B16" s="21">
        <v>101000</v>
      </c>
      <c r="C16" s="21">
        <v>101000</v>
      </c>
      <c r="D16" s="116">
        <v>7973.32</v>
      </c>
      <c r="E16" s="117"/>
      <c r="F16" s="117"/>
      <c r="G16" s="118"/>
      <c r="H16" s="55">
        <f t="shared" si="0"/>
        <v>7.894376237623763</v>
      </c>
      <c r="I16" s="11"/>
    </row>
    <row r="17" spans="1:9" ht="11.25" customHeight="1">
      <c r="A17" s="5" t="s">
        <v>54</v>
      </c>
      <c r="B17" s="21">
        <v>28000</v>
      </c>
      <c r="C17" s="21">
        <v>28000</v>
      </c>
      <c r="D17" s="116">
        <v>2052.95</v>
      </c>
      <c r="E17" s="117"/>
      <c r="F17" s="117"/>
      <c r="G17" s="118"/>
      <c r="H17" s="55">
        <f t="shared" si="0"/>
        <v>7.331964285714284</v>
      </c>
      <c r="I17" s="11"/>
    </row>
    <row r="18" spans="1:9" ht="11.25" customHeight="1">
      <c r="A18" s="82" t="s">
        <v>55</v>
      </c>
      <c r="B18" s="75">
        <f>SUM(B19:B24)</f>
        <v>19395000</v>
      </c>
      <c r="C18" s="75">
        <f>SUM(C19:C24)</f>
        <v>19395000</v>
      </c>
      <c r="D18" s="119">
        <f>SUM(D19:G24)</f>
        <v>15586879.78</v>
      </c>
      <c r="E18" s="120"/>
      <c r="F18" s="120"/>
      <c r="G18" s="121"/>
      <c r="H18" s="55">
        <f t="shared" si="0"/>
        <v>80.36545387986594</v>
      </c>
      <c r="I18" s="11"/>
    </row>
    <row r="19" spans="1:9" ht="11.25" customHeight="1">
      <c r="A19" s="5" t="s">
        <v>56</v>
      </c>
      <c r="B19" s="21">
        <v>9300000</v>
      </c>
      <c r="C19" s="21">
        <v>9300000</v>
      </c>
      <c r="D19" s="116">
        <v>7622374.1</v>
      </c>
      <c r="E19" s="117"/>
      <c r="F19" s="117"/>
      <c r="G19" s="118"/>
      <c r="H19" s="55">
        <f t="shared" si="0"/>
        <v>81.96101182795698</v>
      </c>
      <c r="I19" s="11"/>
    </row>
    <row r="20" spans="1:9" ht="11.25" customHeight="1">
      <c r="A20" s="5" t="s">
        <v>57</v>
      </c>
      <c r="B20" s="21">
        <v>5000</v>
      </c>
      <c r="C20" s="21">
        <v>5000</v>
      </c>
      <c r="D20" s="116">
        <v>8644.12</v>
      </c>
      <c r="E20" s="117"/>
      <c r="F20" s="117"/>
      <c r="G20" s="118"/>
      <c r="H20" s="55">
        <f t="shared" si="0"/>
        <v>172.88240000000002</v>
      </c>
      <c r="I20" s="11"/>
    </row>
    <row r="21" spans="1:9" ht="11.25" customHeight="1">
      <c r="A21" s="5" t="s">
        <v>58</v>
      </c>
      <c r="B21" s="21">
        <v>450000</v>
      </c>
      <c r="C21" s="21">
        <v>450000</v>
      </c>
      <c r="D21" s="116">
        <v>430263.06</v>
      </c>
      <c r="E21" s="117"/>
      <c r="F21" s="117"/>
      <c r="G21" s="118"/>
      <c r="H21" s="55">
        <f t="shared" si="0"/>
        <v>95.61401333333333</v>
      </c>
      <c r="I21" s="11"/>
    </row>
    <row r="22" spans="1:9" ht="11.25" customHeight="1">
      <c r="A22" s="5" t="s">
        <v>59</v>
      </c>
      <c r="B22" s="21">
        <v>9300000</v>
      </c>
      <c r="C22" s="21">
        <v>9300000</v>
      </c>
      <c r="D22" s="116">
        <v>7258994.52</v>
      </c>
      <c r="E22" s="117"/>
      <c r="F22" s="117"/>
      <c r="G22" s="118"/>
      <c r="H22" s="55">
        <f t="shared" si="0"/>
        <v>78.05370451612903</v>
      </c>
      <c r="I22" s="11"/>
    </row>
    <row r="23" spans="1:9" ht="11.25" customHeight="1">
      <c r="A23" s="5" t="s">
        <v>60</v>
      </c>
      <c r="B23" s="21">
        <v>250000</v>
      </c>
      <c r="C23" s="21">
        <v>250000</v>
      </c>
      <c r="D23" s="116">
        <v>198537.38</v>
      </c>
      <c r="E23" s="117"/>
      <c r="F23" s="117"/>
      <c r="G23" s="118"/>
      <c r="H23" s="55">
        <f t="shared" si="0"/>
        <v>79.414952</v>
      </c>
      <c r="I23" s="11"/>
    </row>
    <row r="24" spans="1:9" ht="11.25" customHeight="1">
      <c r="A24" s="5" t="s">
        <v>61</v>
      </c>
      <c r="B24" s="21">
        <f>SUM(B25:B26)</f>
        <v>90000</v>
      </c>
      <c r="C24" s="21">
        <f>SUM(C25:C26)</f>
        <v>90000</v>
      </c>
      <c r="D24" s="116">
        <f>SUM(D25:G26)</f>
        <v>68066.6</v>
      </c>
      <c r="E24" s="117"/>
      <c r="F24" s="117"/>
      <c r="G24" s="118"/>
      <c r="H24" s="55">
        <f t="shared" si="0"/>
        <v>75.62955555555556</v>
      </c>
      <c r="I24" s="11"/>
    </row>
    <row r="25" spans="1:9" ht="11.25" customHeight="1">
      <c r="A25" s="5" t="s">
        <v>62</v>
      </c>
      <c r="B25" s="21">
        <v>90000</v>
      </c>
      <c r="C25" s="21">
        <v>90000</v>
      </c>
      <c r="D25" s="116">
        <v>68066.6</v>
      </c>
      <c r="E25" s="117"/>
      <c r="F25" s="117"/>
      <c r="G25" s="118"/>
      <c r="H25" s="55">
        <f t="shared" si="0"/>
        <v>75.62955555555556</v>
      </c>
      <c r="I25" s="11"/>
    </row>
    <row r="26" spans="1:9" ht="11.25" customHeight="1">
      <c r="A26" s="5" t="s">
        <v>63</v>
      </c>
      <c r="B26" s="21">
        <v>0</v>
      </c>
      <c r="C26" s="21">
        <v>0</v>
      </c>
      <c r="D26" s="116">
        <v>0</v>
      </c>
      <c r="E26" s="117"/>
      <c r="F26" s="117"/>
      <c r="G26" s="118"/>
      <c r="H26" s="55" t="e">
        <f>F26/D26*100</f>
        <v>#DIV/0!</v>
      </c>
      <c r="I26" s="11"/>
    </row>
    <row r="27" spans="1:9" ht="11.25" customHeight="1">
      <c r="A27" s="10" t="s">
        <v>64</v>
      </c>
      <c r="B27" s="79">
        <f>B10+B18</f>
        <v>20473500</v>
      </c>
      <c r="C27" s="79">
        <f>C10+C18</f>
        <v>20473500</v>
      </c>
      <c r="D27" s="125">
        <f>D10+D18</f>
        <v>16402229.799999999</v>
      </c>
      <c r="E27" s="126"/>
      <c r="F27" s="126"/>
      <c r="G27" s="127"/>
      <c r="H27" s="73">
        <f>(D27/C27)*100</f>
        <v>80.11443964148776</v>
      </c>
      <c r="I27" s="11"/>
    </row>
    <row r="28" spans="1:9" ht="11.25" customHeight="1">
      <c r="A28" s="3"/>
      <c r="B28" s="21"/>
      <c r="C28" s="21"/>
      <c r="D28" s="138"/>
      <c r="E28" s="139"/>
      <c r="F28" s="139"/>
      <c r="G28" s="140"/>
      <c r="H28" s="54"/>
      <c r="I28" s="104"/>
    </row>
    <row r="29" spans="1:9" ht="11.25" customHeight="1">
      <c r="A29" s="81" t="s">
        <v>65</v>
      </c>
      <c r="B29" s="13" t="s">
        <v>23</v>
      </c>
      <c r="C29" s="30" t="s">
        <v>23</v>
      </c>
      <c r="D29" s="107" t="s">
        <v>24</v>
      </c>
      <c r="E29" s="108"/>
      <c r="F29" s="108"/>
      <c r="G29" s="109"/>
      <c r="H29" s="42"/>
      <c r="I29" s="11"/>
    </row>
    <row r="30" spans="1:9" ht="11.25" customHeight="1">
      <c r="A30" s="50"/>
      <c r="B30" s="14" t="s">
        <v>25</v>
      </c>
      <c r="C30" s="7" t="s">
        <v>26</v>
      </c>
      <c r="D30" s="107" t="s">
        <v>44</v>
      </c>
      <c r="E30" s="108"/>
      <c r="F30" s="108"/>
      <c r="G30" s="109"/>
      <c r="H30" s="43" t="s">
        <v>27</v>
      </c>
      <c r="I30" s="11"/>
    </row>
    <row r="31" spans="1:9" ht="11.25" customHeight="1">
      <c r="A31" s="47"/>
      <c r="B31" s="16"/>
      <c r="C31" s="9" t="s">
        <v>66</v>
      </c>
      <c r="D31" s="122" t="s">
        <v>32</v>
      </c>
      <c r="E31" s="123"/>
      <c r="F31" s="123"/>
      <c r="G31" s="124"/>
      <c r="H31" s="29" t="s">
        <v>45</v>
      </c>
      <c r="I31" s="11"/>
    </row>
    <row r="32" spans="1:9" ht="11.25" customHeight="1">
      <c r="A32" s="70" t="s">
        <v>16</v>
      </c>
      <c r="B32" s="75">
        <f>SUM(B33:B35)</f>
        <v>1925000</v>
      </c>
      <c r="C32" s="80">
        <f>SUM(C33:C35)</f>
        <v>1925000</v>
      </c>
      <c r="D32" s="128">
        <f>SUM(D33:G35)</f>
        <v>1516787.82</v>
      </c>
      <c r="E32" s="129"/>
      <c r="F32" s="129"/>
      <c r="G32" s="130"/>
      <c r="H32" s="78">
        <f aca="true" t="shared" si="1" ref="H32:H39">(D32/C32)*100</f>
        <v>78.79417246753248</v>
      </c>
      <c r="I32" s="11"/>
    </row>
    <row r="33" spans="1:9" ht="11.25" customHeight="1">
      <c r="A33" s="3" t="s">
        <v>109</v>
      </c>
      <c r="B33" s="21">
        <v>1555000</v>
      </c>
      <c r="C33" s="22">
        <v>1555000</v>
      </c>
      <c r="D33" s="116">
        <v>1481983.22</v>
      </c>
      <c r="E33" s="117"/>
      <c r="F33" s="117"/>
      <c r="G33" s="118"/>
      <c r="H33" s="55">
        <f t="shared" si="1"/>
        <v>95.30438713826366</v>
      </c>
      <c r="I33" s="11"/>
    </row>
    <row r="34" spans="1:9" ht="11.25" customHeight="1">
      <c r="A34" s="3" t="s">
        <v>110</v>
      </c>
      <c r="B34" s="21">
        <v>130000</v>
      </c>
      <c r="C34" s="22">
        <v>130000</v>
      </c>
      <c r="D34" s="116">
        <v>34804.6</v>
      </c>
      <c r="E34" s="117"/>
      <c r="F34" s="117"/>
      <c r="G34" s="118"/>
      <c r="H34" s="55">
        <f t="shared" si="1"/>
        <v>26.772769230769228</v>
      </c>
      <c r="I34" s="11"/>
    </row>
    <row r="35" spans="1:9" ht="11.25" customHeight="1">
      <c r="A35" s="3" t="s">
        <v>38</v>
      </c>
      <c r="B35" s="21">
        <v>240000</v>
      </c>
      <c r="C35" s="22">
        <v>240000</v>
      </c>
      <c r="D35" s="116">
        <v>0</v>
      </c>
      <c r="E35" s="117"/>
      <c r="F35" s="117"/>
      <c r="G35" s="118"/>
      <c r="H35" s="55">
        <f t="shared" si="1"/>
        <v>0</v>
      </c>
      <c r="I35" s="11"/>
    </row>
    <row r="36" spans="1:9" ht="11.25" customHeight="1">
      <c r="A36" s="82" t="s">
        <v>111</v>
      </c>
      <c r="B36" s="75">
        <v>0</v>
      </c>
      <c r="C36" s="80">
        <v>0</v>
      </c>
      <c r="D36" s="119">
        <v>0</v>
      </c>
      <c r="E36" s="120"/>
      <c r="F36" s="120"/>
      <c r="G36" s="121"/>
      <c r="H36" s="55" t="e">
        <f t="shared" si="1"/>
        <v>#DIV/0!</v>
      </c>
      <c r="I36" s="11"/>
    </row>
    <row r="37" spans="1:9" ht="11.25" customHeight="1">
      <c r="A37" s="82" t="s">
        <v>14</v>
      </c>
      <c r="B37" s="75">
        <v>0</v>
      </c>
      <c r="C37" s="80">
        <v>0</v>
      </c>
      <c r="D37" s="119">
        <v>0</v>
      </c>
      <c r="E37" s="120"/>
      <c r="F37" s="120"/>
      <c r="G37" s="121"/>
      <c r="H37" s="55" t="e">
        <f t="shared" si="1"/>
        <v>#DIV/0!</v>
      </c>
      <c r="I37" s="11"/>
    </row>
    <row r="38" spans="1:9" ht="11.25" customHeight="1">
      <c r="A38" s="82" t="s">
        <v>15</v>
      </c>
      <c r="B38" s="75">
        <v>1013500</v>
      </c>
      <c r="C38" s="75">
        <v>1013500</v>
      </c>
      <c r="D38" s="135">
        <v>550030.02</v>
      </c>
      <c r="E38" s="136"/>
      <c r="F38" s="136"/>
      <c r="G38" s="137"/>
      <c r="H38" s="55">
        <f t="shared" si="1"/>
        <v>54.270352244696596</v>
      </c>
      <c r="I38" s="11"/>
    </row>
    <row r="39" spans="1:9" ht="11.25" customHeight="1">
      <c r="A39" s="10" t="s">
        <v>119</v>
      </c>
      <c r="B39" s="23">
        <f>B32+B36+B37+B38</f>
        <v>2938500</v>
      </c>
      <c r="C39" s="23">
        <f>C32+C36+C37+C38</f>
        <v>2938500</v>
      </c>
      <c r="D39" s="141">
        <f>D32+D36+D37+D38</f>
        <v>2066817.84</v>
      </c>
      <c r="E39" s="142"/>
      <c r="F39" s="142"/>
      <c r="G39" s="142"/>
      <c r="H39" s="73">
        <f t="shared" si="1"/>
        <v>70.33581214905564</v>
      </c>
      <c r="I39" s="11"/>
    </row>
    <row r="40" spans="1:9" ht="11.25" customHeight="1">
      <c r="A40" s="6"/>
      <c r="B40" s="4"/>
      <c r="C40" s="4"/>
      <c r="D40" s="8"/>
      <c r="E40" s="8"/>
      <c r="F40" s="3"/>
      <c r="G40" s="6"/>
      <c r="H40" s="14"/>
      <c r="I40" s="11"/>
    </row>
    <row r="41" spans="1:9" ht="11.25" customHeight="1">
      <c r="A41" s="83" t="s">
        <v>1</v>
      </c>
      <c r="B41" s="14" t="s">
        <v>31</v>
      </c>
      <c r="C41" s="14" t="s">
        <v>31</v>
      </c>
      <c r="D41" s="107" t="s">
        <v>67</v>
      </c>
      <c r="E41" s="109"/>
      <c r="F41" s="107" t="s">
        <v>69</v>
      </c>
      <c r="G41" s="109"/>
      <c r="H41" s="13" t="s">
        <v>70</v>
      </c>
      <c r="I41" s="11"/>
    </row>
    <row r="42" spans="1:9" ht="11.25" customHeight="1">
      <c r="A42" s="56" t="s">
        <v>2</v>
      </c>
      <c r="B42" s="14" t="s">
        <v>25</v>
      </c>
      <c r="C42" s="7" t="s">
        <v>26</v>
      </c>
      <c r="D42" s="110" t="s">
        <v>68</v>
      </c>
      <c r="E42" s="112"/>
      <c r="F42" s="110" t="s">
        <v>40</v>
      </c>
      <c r="G42" s="112"/>
      <c r="H42" s="14" t="s">
        <v>71</v>
      </c>
      <c r="I42" s="11"/>
    </row>
    <row r="43" spans="1:9" ht="11.25" customHeight="1">
      <c r="A43" s="14"/>
      <c r="B43" s="14"/>
      <c r="C43" s="7"/>
      <c r="D43" s="14" t="s">
        <v>44</v>
      </c>
      <c r="E43" s="14" t="s">
        <v>27</v>
      </c>
      <c r="F43" s="14" t="s">
        <v>44</v>
      </c>
      <c r="G43" s="14" t="s">
        <v>27</v>
      </c>
      <c r="H43" s="14" t="s">
        <v>72</v>
      </c>
      <c r="I43" s="11"/>
    </row>
    <row r="44" spans="1:9" ht="11.25" customHeight="1">
      <c r="A44" s="18"/>
      <c r="B44" s="15"/>
      <c r="C44" s="9" t="s">
        <v>30</v>
      </c>
      <c r="D44" s="9" t="s">
        <v>112</v>
      </c>
      <c r="E44" s="14" t="s">
        <v>116</v>
      </c>
      <c r="F44" s="16" t="s">
        <v>117</v>
      </c>
      <c r="G44" s="14" t="s">
        <v>118</v>
      </c>
      <c r="H44" s="16" t="s">
        <v>73</v>
      </c>
      <c r="I44" s="11"/>
    </row>
    <row r="45" spans="1:9" ht="11.25" customHeight="1">
      <c r="A45" s="74" t="s">
        <v>33</v>
      </c>
      <c r="B45" s="88">
        <f>SUM(B46:B48)</f>
        <v>7755770</v>
      </c>
      <c r="C45" s="88">
        <f>SUM(C46:C48)</f>
        <v>7488354.58</v>
      </c>
      <c r="D45" s="76">
        <f>SUM(D46:D48)</f>
        <v>6340634.69</v>
      </c>
      <c r="E45" s="89">
        <f aca="true" t="shared" si="2" ref="E45:E53">(D45/C45)*100</f>
        <v>84.67326997221332</v>
      </c>
      <c r="F45" s="76">
        <f>SUM(F46:F48)</f>
        <v>5925304.97</v>
      </c>
      <c r="G45" s="88">
        <f>(F45/C45)*100</f>
        <v>79.12692844200228</v>
      </c>
      <c r="H45" s="77">
        <f>SUM(H46:H48)</f>
        <v>415329.7200000002</v>
      </c>
      <c r="I45" s="11"/>
    </row>
    <row r="46" spans="1:9" ht="11.25" customHeight="1">
      <c r="A46" s="3" t="s">
        <v>36</v>
      </c>
      <c r="B46" s="21">
        <v>5510812.82</v>
      </c>
      <c r="C46" s="22">
        <v>5419152.55</v>
      </c>
      <c r="D46" s="39">
        <v>4310102.49</v>
      </c>
      <c r="E46" s="85">
        <f t="shared" si="2"/>
        <v>79.5346218847447</v>
      </c>
      <c r="F46" s="52">
        <v>4108054.56</v>
      </c>
      <c r="G46" s="75">
        <f>(F46/C46)*100</f>
        <v>75.80621733927752</v>
      </c>
      <c r="H46" s="40">
        <f>D46-F46</f>
        <v>202047.93000000017</v>
      </c>
      <c r="I46" s="11"/>
    </row>
    <row r="47" spans="1:9" ht="11.25" customHeight="1">
      <c r="A47" s="3" t="s">
        <v>3</v>
      </c>
      <c r="B47" s="21">
        <v>0</v>
      </c>
      <c r="C47" s="22">
        <v>0</v>
      </c>
      <c r="D47" s="39">
        <v>0</v>
      </c>
      <c r="E47" s="85" t="e">
        <f t="shared" si="2"/>
        <v>#DIV/0!</v>
      </c>
      <c r="F47" s="52"/>
      <c r="G47" s="21" t="e">
        <f aca="true" t="shared" si="3" ref="G47:G53">(F47/C47)*100</f>
        <v>#DIV/0!</v>
      </c>
      <c r="H47" s="40">
        <f aca="true" t="shared" si="4" ref="H47:H52">D47-F47</f>
        <v>0</v>
      </c>
      <c r="I47" s="11"/>
    </row>
    <row r="48" spans="1:9" ht="11.25" customHeight="1">
      <c r="A48" s="3" t="s">
        <v>37</v>
      </c>
      <c r="B48" s="21">
        <v>2244957.18</v>
      </c>
      <c r="C48" s="39">
        <v>2069202.03</v>
      </c>
      <c r="D48" s="39">
        <v>2030532.2</v>
      </c>
      <c r="E48" s="85">
        <f t="shared" si="2"/>
        <v>98.13117185082211</v>
      </c>
      <c r="F48" s="52">
        <v>1817250.41</v>
      </c>
      <c r="G48" s="21">
        <f t="shared" si="3"/>
        <v>87.82373029085034</v>
      </c>
      <c r="H48" s="40">
        <f t="shared" si="4"/>
        <v>213281.79000000004</v>
      </c>
      <c r="I48" s="11"/>
    </row>
    <row r="49" spans="1:9" ht="11.25" customHeight="1">
      <c r="A49" s="70" t="s">
        <v>34</v>
      </c>
      <c r="B49" s="75">
        <f>SUM(B50:B52)</f>
        <v>210730</v>
      </c>
      <c r="C49" s="75">
        <f>SUM(C50:C52)</f>
        <v>815766.02</v>
      </c>
      <c r="D49" s="80">
        <f>SUM(D50:D52)</f>
        <v>815765.14</v>
      </c>
      <c r="E49" s="87">
        <f t="shared" si="2"/>
        <v>99.99989212593091</v>
      </c>
      <c r="F49" s="80">
        <f>SUM(F50:F52)</f>
        <v>807599.58</v>
      </c>
      <c r="G49" s="75">
        <f t="shared" si="3"/>
        <v>98.99892373550935</v>
      </c>
      <c r="H49" s="97">
        <f>SUM(H50:H52)</f>
        <v>8165.560000000056</v>
      </c>
      <c r="I49" s="11"/>
    </row>
    <row r="50" spans="1:9" ht="11.25" customHeight="1">
      <c r="A50" s="5" t="s">
        <v>4</v>
      </c>
      <c r="B50" s="21">
        <v>198730</v>
      </c>
      <c r="C50" s="22">
        <v>801516.02</v>
      </c>
      <c r="D50" s="39">
        <v>801515.14</v>
      </c>
      <c r="E50" s="85">
        <f t="shared" si="2"/>
        <v>99.99989020805847</v>
      </c>
      <c r="F50" s="52">
        <v>796349.58</v>
      </c>
      <c r="G50" s="21">
        <f t="shared" si="3"/>
        <v>99.35541650184359</v>
      </c>
      <c r="H50" s="40">
        <f t="shared" si="4"/>
        <v>5165.560000000056</v>
      </c>
      <c r="I50" s="11"/>
    </row>
    <row r="51" spans="1:9" ht="11.25" customHeight="1">
      <c r="A51" s="5" t="s">
        <v>5</v>
      </c>
      <c r="B51" s="21">
        <v>0</v>
      </c>
      <c r="C51" s="22">
        <v>0</v>
      </c>
      <c r="D51" s="39">
        <v>0</v>
      </c>
      <c r="E51" s="85" t="e">
        <f t="shared" si="2"/>
        <v>#DIV/0!</v>
      </c>
      <c r="F51" s="52">
        <v>0</v>
      </c>
      <c r="G51" s="21" t="e">
        <f t="shared" si="3"/>
        <v>#DIV/0!</v>
      </c>
      <c r="H51" s="40">
        <f t="shared" si="4"/>
        <v>0</v>
      </c>
      <c r="I51" s="11"/>
    </row>
    <row r="52" spans="1:9" ht="11.25" customHeight="1">
      <c r="A52" s="5" t="s">
        <v>6</v>
      </c>
      <c r="B52" s="21">
        <v>12000</v>
      </c>
      <c r="C52" s="22">
        <v>14250</v>
      </c>
      <c r="D52" s="39">
        <v>14250</v>
      </c>
      <c r="E52" s="86">
        <f t="shared" si="2"/>
        <v>100</v>
      </c>
      <c r="F52" s="52">
        <v>11250</v>
      </c>
      <c r="G52" s="27">
        <f t="shared" si="3"/>
        <v>78.94736842105263</v>
      </c>
      <c r="H52" s="40">
        <f t="shared" si="4"/>
        <v>3000</v>
      </c>
      <c r="I52" s="11"/>
    </row>
    <row r="53" spans="1:9" ht="11.25" customHeight="1">
      <c r="A53" s="10" t="s">
        <v>74</v>
      </c>
      <c r="B53" s="23">
        <f>SUM(B45,B49)</f>
        <v>7966500</v>
      </c>
      <c r="C53" s="23">
        <f>SUM(C45,C49)</f>
        <v>8304120.6</v>
      </c>
      <c r="D53" s="23">
        <f>SUM(D45,D49)</f>
        <v>7156399.83</v>
      </c>
      <c r="E53" s="91">
        <f t="shared" si="2"/>
        <v>86.17890050874261</v>
      </c>
      <c r="F53" s="23">
        <f>SUM(F45,F49)</f>
        <v>6732904.55</v>
      </c>
      <c r="G53" s="79">
        <f t="shared" si="3"/>
        <v>81.07907958369486</v>
      </c>
      <c r="H53" s="23">
        <f>SUM(H45,H49)</f>
        <v>423495.28000000026</v>
      </c>
      <c r="I53" s="11"/>
    </row>
    <row r="54" spans="1:9" ht="11.25" customHeight="1">
      <c r="A54" s="131"/>
      <c r="B54" s="131"/>
      <c r="C54" s="3"/>
      <c r="D54" s="3"/>
      <c r="E54" s="3"/>
      <c r="F54" s="3"/>
      <c r="G54" s="3"/>
      <c r="H54" s="14"/>
      <c r="I54" s="11"/>
    </row>
    <row r="55" spans="1:9" ht="11.25" customHeight="1">
      <c r="A55" s="57"/>
      <c r="B55" s="14" t="s">
        <v>31</v>
      </c>
      <c r="C55" s="13" t="s">
        <v>31</v>
      </c>
      <c r="D55" s="107" t="s">
        <v>67</v>
      </c>
      <c r="E55" s="109"/>
      <c r="F55" s="107" t="s">
        <v>69</v>
      </c>
      <c r="G55" s="109"/>
      <c r="H55" s="13" t="s">
        <v>70</v>
      </c>
      <c r="I55" s="11"/>
    </row>
    <row r="56" spans="1:9" ht="11.25" customHeight="1">
      <c r="A56" s="58"/>
      <c r="B56" s="14" t="s">
        <v>25</v>
      </c>
      <c r="C56" s="14" t="s">
        <v>26</v>
      </c>
      <c r="D56" s="110" t="s">
        <v>68</v>
      </c>
      <c r="E56" s="112"/>
      <c r="F56" s="110" t="s">
        <v>40</v>
      </c>
      <c r="G56" s="112"/>
      <c r="H56" s="14" t="s">
        <v>71</v>
      </c>
      <c r="I56" s="11"/>
    </row>
    <row r="57" spans="1:9" ht="11.25" customHeight="1">
      <c r="A57" s="58" t="s">
        <v>75</v>
      </c>
      <c r="B57" s="14"/>
      <c r="C57" s="14"/>
      <c r="D57" s="14" t="s">
        <v>44</v>
      </c>
      <c r="E57" s="14" t="s">
        <v>27</v>
      </c>
      <c r="F57" s="14" t="s">
        <v>44</v>
      </c>
      <c r="G57" s="14" t="s">
        <v>27</v>
      </c>
      <c r="H57" s="14" t="s">
        <v>72</v>
      </c>
      <c r="I57" s="11"/>
    </row>
    <row r="58" spans="1:9" ht="11.25" customHeight="1">
      <c r="A58" s="59"/>
      <c r="B58" s="15"/>
      <c r="C58" s="16"/>
      <c r="D58" s="16" t="s">
        <v>41</v>
      </c>
      <c r="E58" s="16" t="s">
        <v>86</v>
      </c>
      <c r="F58" s="16" t="s">
        <v>42</v>
      </c>
      <c r="G58" s="16" t="s">
        <v>86</v>
      </c>
      <c r="H58" s="16" t="s">
        <v>73</v>
      </c>
      <c r="I58" s="11"/>
    </row>
    <row r="59" spans="1:9" ht="11.25" customHeight="1">
      <c r="A59" s="3" t="s">
        <v>76</v>
      </c>
      <c r="B59" s="24">
        <v>0</v>
      </c>
      <c r="C59" s="24">
        <v>0</v>
      </c>
      <c r="D59" s="39">
        <v>0</v>
      </c>
      <c r="E59" s="85">
        <f>(D59/D53)*100</f>
        <v>0</v>
      </c>
      <c r="F59" s="51">
        <v>0</v>
      </c>
      <c r="G59" s="22">
        <f>(F59/F53)*100</f>
        <v>0</v>
      </c>
      <c r="H59" s="85">
        <f>D59-F59</f>
        <v>0</v>
      </c>
      <c r="I59" s="11"/>
    </row>
    <row r="60" spans="1:9" ht="11.25" customHeight="1">
      <c r="A60" s="3" t="s">
        <v>77</v>
      </c>
      <c r="B60" s="60">
        <v>0</v>
      </c>
      <c r="C60" s="60">
        <v>0</v>
      </c>
      <c r="D60" s="39">
        <v>0</v>
      </c>
      <c r="E60" s="85">
        <f>(D60/D53)*100</f>
        <v>0</v>
      </c>
      <c r="F60" s="53">
        <v>0</v>
      </c>
      <c r="G60" s="22">
        <f>(F60/F53)*100</f>
        <v>0</v>
      </c>
      <c r="H60" s="85">
        <f>D60-F60</f>
        <v>0</v>
      </c>
      <c r="I60" s="11"/>
    </row>
    <row r="61" spans="1:9" s="17" customFormat="1" ht="11.25" customHeight="1">
      <c r="A61" s="3" t="s">
        <v>78</v>
      </c>
      <c r="B61" s="25">
        <f>SUM(B62:B64)</f>
        <v>1443250</v>
      </c>
      <c r="C61" s="25">
        <f>SUM(C62:C64)</f>
        <v>1624891.8900000001</v>
      </c>
      <c r="D61" s="25">
        <f>SUM(D62:D64)</f>
        <v>1209329.06</v>
      </c>
      <c r="E61" s="85">
        <f>(D61/D53)*100</f>
        <v>16.89856755809576</v>
      </c>
      <c r="F61" s="25">
        <f>SUM(F62:F64)</f>
        <v>1202580.38</v>
      </c>
      <c r="G61" s="22">
        <f>(F61/F53)*100</f>
        <v>17.861242069739426</v>
      </c>
      <c r="H61" s="96">
        <f>SUM(H62:H64)</f>
        <v>6748.680000000051</v>
      </c>
      <c r="I61" s="32"/>
    </row>
    <row r="62" spans="1:9" s="17" customFormat="1" ht="11.25" customHeight="1">
      <c r="A62" s="3" t="s">
        <v>18</v>
      </c>
      <c r="B62" s="22">
        <v>1388250</v>
      </c>
      <c r="C62" s="22">
        <v>1255334.49</v>
      </c>
      <c r="D62" s="39">
        <v>839771.66</v>
      </c>
      <c r="E62" s="85">
        <f>(D62/D53)*100</f>
        <v>11.734554803375206</v>
      </c>
      <c r="F62" s="39">
        <v>833022.98</v>
      </c>
      <c r="G62" s="22">
        <f>(F62/F53)*100</f>
        <v>12.372416299886503</v>
      </c>
      <c r="H62" s="85">
        <f aca="true" t="shared" si="5" ref="H62:H67">D62-F62</f>
        <v>6748.680000000051</v>
      </c>
      <c r="I62" s="32"/>
    </row>
    <row r="63" spans="1:9" s="17" customFormat="1" ht="11.25" customHeight="1">
      <c r="A63" s="3" t="s">
        <v>19</v>
      </c>
      <c r="B63" s="22">
        <v>0</v>
      </c>
      <c r="C63" s="22">
        <v>0</v>
      </c>
      <c r="D63" s="39">
        <v>0</v>
      </c>
      <c r="E63" s="85">
        <f>(D63/D53)*100</f>
        <v>0</v>
      </c>
      <c r="F63" s="39">
        <v>0</v>
      </c>
      <c r="G63" s="22">
        <f>(F63/F53)*100</f>
        <v>0</v>
      </c>
      <c r="H63" s="85">
        <f t="shared" si="5"/>
        <v>0</v>
      </c>
      <c r="I63" s="32"/>
    </row>
    <row r="64" spans="1:9" s="17" customFormat="1" ht="11.25" customHeight="1">
      <c r="A64" s="3" t="s">
        <v>20</v>
      </c>
      <c r="B64" s="22">
        <v>55000</v>
      </c>
      <c r="C64" s="22">
        <f>(311684.4+57873)</f>
        <v>369557.4</v>
      </c>
      <c r="D64" s="22">
        <f>(311684.4+57873)</f>
        <v>369557.4</v>
      </c>
      <c r="E64" s="85">
        <f>(D64/D53)*100</f>
        <v>5.164012754720554</v>
      </c>
      <c r="F64" s="22">
        <f>(311684.4+57873)</f>
        <v>369557.4</v>
      </c>
      <c r="G64" s="22">
        <f>(F64/F53)*100</f>
        <v>5.488825769852924</v>
      </c>
      <c r="H64" s="85">
        <f t="shared" si="5"/>
        <v>0</v>
      </c>
      <c r="I64" s="32"/>
    </row>
    <row r="65" spans="1:9" s="17" customFormat="1" ht="11.25" customHeight="1">
      <c r="A65" s="3" t="s">
        <v>113</v>
      </c>
      <c r="B65" s="22"/>
      <c r="C65" s="22">
        <v>0</v>
      </c>
      <c r="D65" s="39"/>
      <c r="E65" s="85">
        <f>(D65/D53)*100</f>
        <v>0</v>
      </c>
      <c r="F65" s="52"/>
      <c r="G65" s="22">
        <f>(F65/F53)*100</f>
        <v>0</v>
      </c>
      <c r="H65" s="85">
        <f t="shared" si="5"/>
        <v>0</v>
      </c>
      <c r="I65" s="32"/>
    </row>
    <row r="66" spans="1:10" s="17" customFormat="1" ht="11.25" customHeight="1">
      <c r="A66" s="20" t="s">
        <v>79</v>
      </c>
      <c r="B66" s="39">
        <v>0</v>
      </c>
      <c r="C66" s="85">
        <v>0</v>
      </c>
      <c r="D66" s="39">
        <v>0</v>
      </c>
      <c r="E66" s="85">
        <f>(D66/D53)*100</f>
        <v>0</v>
      </c>
      <c r="F66" s="52">
        <v>0</v>
      </c>
      <c r="G66" s="22">
        <f>(F66/F53)*100</f>
        <v>0</v>
      </c>
      <c r="H66" s="85">
        <f t="shared" si="5"/>
        <v>0</v>
      </c>
      <c r="I66" s="32"/>
      <c r="J66" s="98"/>
    </row>
    <row r="67" spans="1:9" s="17" customFormat="1" ht="11.25" customHeight="1">
      <c r="A67" s="20" t="s">
        <v>80</v>
      </c>
      <c r="B67" s="39">
        <v>0</v>
      </c>
      <c r="C67" s="39">
        <v>0</v>
      </c>
      <c r="D67" s="39">
        <v>0</v>
      </c>
      <c r="E67" s="85">
        <f>(D67/D53)*100</f>
        <v>0</v>
      </c>
      <c r="F67" s="52">
        <v>0</v>
      </c>
      <c r="G67" s="22">
        <f>(F67/F53)*100</f>
        <v>0</v>
      </c>
      <c r="H67" s="85">
        <f t="shared" si="5"/>
        <v>0</v>
      </c>
      <c r="I67" s="32"/>
    </row>
    <row r="68" spans="1:9" s="17" customFormat="1" ht="11.25" customHeight="1">
      <c r="A68" s="33" t="s">
        <v>81</v>
      </c>
      <c r="B68" s="84"/>
      <c r="C68" s="72"/>
      <c r="D68" s="84"/>
      <c r="E68" s="72"/>
      <c r="F68" s="84"/>
      <c r="G68" s="71"/>
      <c r="H68" s="89"/>
      <c r="I68" s="32"/>
    </row>
    <row r="69" spans="1:9" s="17" customFormat="1" ht="11.25" customHeight="1">
      <c r="A69" s="34" t="s">
        <v>82</v>
      </c>
      <c r="B69" s="86">
        <v>0</v>
      </c>
      <c r="C69" s="90">
        <v>0</v>
      </c>
      <c r="D69" s="86">
        <v>0</v>
      </c>
      <c r="E69" s="86">
        <f>(D69/D53)*100</f>
        <v>0</v>
      </c>
      <c r="F69" s="86">
        <v>0</v>
      </c>
      <c r="G69" s="27">
        <f>(F69/F53)*100</f>
        <v>0</v>
      </c>
      <c r="H69" s="86">
        <f>D69-F69</f>
        <v>0</v>
      </c>
      <c r="I69" s="32"/>
    </row>
    <row r="70" spans="1:9" ht="11.25" customHeight="1">
      <c r="A70" s="8" t="s">
        <v>83</v>
      </c>
      <c r="B70" s="48">
        <f>B59+B60+B61+B65+B66+B67+B69</f>
        <v>1443250</v>
      </c>
      <c r="C70" s="48">
        <f>C59+C60+C61+C65+C66+C67+C69</f>
        <v>1624891.8900000001</v>
      </c>
      <c r="D70" s="48">
        <f>D59+D60+D61+D65+D66+D67+D69</f>
        <v>1209329.06</v>
      </c>
      <c r="E70" s="86">
        <f>(D70/D53)*100</f>
        <v>16.89856755809576</v>
      </c>
      <c r="F70" s="48">
        <f>F59+F60+F61+F65+F66+F67+F69</f>
        <v>1202580.38</v>
      </c>
      <c r="G70" s="22">
        <f>(F70/F53)*100</f>
        <v>17.861242069739426</v>
      </c>
      <c r="H70" s="27">
        <f>H59+H60+H61+H65+H66+H67+H69</f>
        <v>6748.680000000051</v>
      </c>
      <c r="I70" s="11"/>
    </row>
    <row r="71" spans="1:9" ht="11.25" customHeight="1">
      <c r="A71" s="26" t="s">
        <v>84</v>
      </c>
      <c r="B71" s="26">
        <f>B53-B70</f>
        <v>6523250</v>
      </c>
      <c r="C71" s="26">
        <f aca="true" t="shared" si="6" ref="C71:H71">C53-C70</f>
        <v>6679228.709999999</v>
      </c>
      <c r="D71" s="26">
        <f t="shared" si="6"/>
        <v>5947070.77</v>
      </c>
      <c r="E71" s="86">
        <f>(D71/D53)*100</f>
        <v>83.10143244190424</v>
      </c>
      <c r="F71" s="26">
        <f t="shared" si="6"/>
        <v>5530324.17</v>
      </c>
      <c r="G71" s="45">
        <f>(F71/F53*100)</f>
        <v>82.13875793026058</v>
      </c>
      <c r="H71" s="95">
        <f t="shared" si="6"/>
        <v>416746.6000000002</v>
      </c>
      <c r="I71" s="11"/>
    </row>
    <row r="72" spans="1:9" ht="11.25" customHeight="1">
      <c r="A72" s="62"/>
      <c r="B72" s="62"/>
      <c r="C72" s="46"/>
      <c r="D72" s="6"/>
      <c r="E72" s="6"/>
      <c r="F72" s="6"/>
      <c r="G72" s="6"/>
      <c r="H72" s="14"/>
      <c r="I72" s="11"/>
    </row>
    <row r="73" spans="1:9" ht="11.25" customHeight="1">
      <c r="A73" s="64" t="s">
        <v>85</v>
      </c>
      <c r="B73" s="65"/>
      <c r="C73" s="46"/>
      <c r="D73" s="6"/>
      <c r="E73" s="6"/>
      <c r="F73" s="6"/>
      <c r="G73" s="6"/>
      <c r="H73" s="43"/>
      <c r="I73" s="11"/>
    </row>
    <row r="74" spans="1:9" ht="11.25" customHeight="1">
      <c r="A74" s="66" t="s">
        <v>120</v>
      </c>
      <c r="B74" s="31"/>
      <c r="C74" s="47"/>
      <c r="D74" s="8"/>
      <c r="E74" s="8"/>
      <c r="F74" s="8"/>
      <c r="G74" s="8"/>
      <c r="H74" s="41">
        <f>(F71/D27)*100</f>
        <v>33.716904575986376</v>
      </c>
      <c r="I74" s="11"/>
    </row>
    <row r="75" spans="1:9" ht="11.25" customHeight="1">
      <c r="A75" s="62"/>
      <c r="B75" s="62"/>
      <c r="C75" s="63"/>
      <c r="D75" s="3"/>
      <c r="E75" s="3"/>
      <c r="F75" s="3"/>
      <c r="G75" s="3"/>
      <c r="H75" s="38"/>
      <c r="I75" s="11"/>
    </row>
    <row r="76" spans="1:9" ht="11.25" customHeight="1">
      <c r="A76" s="26" t="s">
        <v>87</v>
      </c>
      <c r="B76" s="68"/>
      <c r="C76" s="67"/>
      <c r="D76" s="4"/>
      <c r="E76" s="4"/>
      <c r="F76" s="4"/>
      <c r="G76" s="4"/>
      <c r="H76" s="94">
        <f>(D27)*15%-F71</f>
        <v>-3069989.7</v>
      </c>
      <c r="I76" s="11"/>
    </row>
    <row r="77" spans="1:9" ht="11.25" customHeight="1">
      <c r="A77" s="62"/>
      <c r="B77" s="62"/>
      <c r="C77" s="63"/>
      <c r="D77" s="3"/>
      <c r="E77" s="3"/>
      <c r="F77" s="3"/>
      <c r="G77" s="3"/>
      <c r="H77" s="38"/>
      <c r="I77" s="11"/>
    </row>
    <row r="78" spans="1:9" ht="11.25" customHeight="1">
      <c r="A78" s="64" t="s">
        <v>88</v>
      </c>
      <c r="B78" s="92" t="s">
        <v>89</v>
      </c>
      <c r="C78" s="30" t="s">
        <v>90</v>
      </c>
      <c r="D78" s="13" t="s">
        <v>92</v>
      </c>
      <c r="E78" s="107" t="s">
        <v>93</v>
      </c>
      <c r="F78" s="109"/>
      <c r="G78" s="108" t="s">
        <v>94</v>
      </c>
      <c r="H78" s="109"/>
      <c r="I78" s="11"/>
    </row>
    <row r="79" spans="1:9" ht="11.25" customHeight="1">
      <c r="A79" s="66"/>
      <c r="B79" s="93"/>
      <c r="C79" s="9" t="s">
        <v>91</v>
      </c>
      <c r="D79" s="15"/>
      <c r="E79" s="110"/>
      <c r="F79" s="112"/>
      <c r="G79" s="111" t="s">
        <v>95</v>
      </c>
      <c r="H79" s="112"/>
      <c r="I79" s="11"/>
    </row>
    <row r="80" spans="1:9" ht="11.25" customHeight="1">
      <c r="A80" s="95" t="s">
        <v>115</v>
      </c>
      <c r="B80" s="95"/>
      <c r="C80" s="54"/>
      <c r="D80" s="61"/>
      <c r="E80" s="132"/>
      <c r="F80" s="134"/>
      <c r="G80" s="132"/>
      <c r="H80" s="134"/>
      <c r="I80" s="11"/>
    </row>
    <row r="81" spans="1:9" ht="11.25" customHeight="1">
      <c r="A81" s="62"/>
      <c r="B81" s="62"/>
      <c r="C81" s="7"/>
      <c r="D81" s="3"/>
      <c r="E81" s="11"/>
      <c r="F81" s="11"/>
      <c r="G81" s="11"/>
      <c r="H81" s="38"/>
      <c r="I81" s="11"/>
    </row>
    <row r="82" spans="1:9" ht="11.25" customHeight="1">
      <c r="A82" s="64" t="s">
        <v>114</v>
      </c>
      <c r="B82" s="69"/>
      <c r="C82" s="132" t="s">
        <v>96</v>
      </c>
      <c r="D82" s="133"/>
      <c r="E82" s="133"/>
      <c r="F82" s="133"/>
      <c r="G82" s="133"/>
      <c r="H82" s="134"/>
      <c r="I82" s="11"/>
    </row>
    <row r="83" spans="1:9" ht="11.25" customHeight="1">
      <c r="A83" s="25" t="s">
        <v>101</v>
      </c>
      <c r="B83" s="62"/>
      <c r="C83" s="122" t="s">
        <v>97</v>
      </c>
      <c r="D83" s="123"/>
      <c r="E83" s="107" t="s">
        <v>99</v>
      </c>
      <c r="F83" s="109"/>
      <c r="G83" s="107" t="s">
        <v>98</v>
      </c>
      <c r="H83" s="109"/>
      <c r="I83" s="11"/>
    </row>
    <row r="84" spans="1:9" ht="11.25" customHeight="1">
      <c r="A84" s="66"/>
      <c r="B84" s="31"/>
      <c r="C84" s="110"/>
      <c r="D84" s="111"/>
      <c r="E84" s="110" t="s">
        <v>100</v>
      </c>
      <c r="F84" s="112"/>
      <c r="G84" s="9"/>
      <c r="H84" s="29"/>
      <c r="I84" s="11"/>
    </row>
    <row r="85" spans="1:9" ht="11.25" customHeight="1">
      <c r="A85" s="26" t="s">
        <v>129</v>
      </c>
      <c r="B85" s="68"/>
      <c r="C85" s="132"/>
      <c r="D85" s="134"/>
      <c r="E85" s="132"/>
      <c r="F85" s="134"/>
      <c r="G85" s="132"/>
      <c r="H85" s="134"/>
      <c r="I85" s="11"/>
    </row>
    <row r="86" spans="1:9" ht="11.25" customHeight="1">
      <c r="A86" s="62"/>
      <c r="B86" s="62"/>
      <c r="C86" s="7"/>
      <c r="D86" s="3"/>
      <c r="E86" s="11"/>
      <c r="F86" s="11"/>
      <c r="G86" s="11"/>
      <c r="H86" s="38"/>
      <c r="I86" s="11"/>
    </row>
    <row r="87" spans="1:9" ht="11.25" customHeight="1">
      <c r="A87" s="64" t="s">
        <v>102</v>
      </c>
      <c r="B87" s="69"/>
      <c r="C87" s="132" t="s">
        <v>96</v>
      </c>
      <c r="D87" s="133"/>
      <c r="E87" s="133"/>
      <c r="F87" s="133"/>
      <c r="G87" s="133"/>
      <c r="H87" s="134"/>
      <c r="I87" s="11"/>
    </row>
    <row r="88" spans="1:9" ht="11.25" customHeight="1">
      <c r="A88" s="25"/>
      <c r="B88" s="62"/>
      <c r="C88" s="122" t="s">
        <v>97</v>
      </c>
      <c r="D88" s="123"/>
      <c r="E88" s="107" t="s">
        <v>99</v>
      </c>
      <c r="F88" s="109"/>
      <c r="G88" s="107" t="s">
        <v>98</v>
      </c>
      <c r="H88" s="109"/>
      <c r="I88" s="11"/>
    </row>
    <row r="89" spans="1:9" ht="11.25" customHeight="1">
      <c r="A89" s="66"/>
      <c r="B89" s="31"/>
      <c r="C89" s="110"/>
      <c r="D89" s="111"/>
      <c r="E89" s="110" t="s">
        <v>106</v>
      </c>
      <c r="F89" s="112"/>
      <c r="G89" s="9"/>
      <c r="H89" s="29"/>
      <c r="I89" s="11"/>
    </row>
    <row r="90" spans="1:9" ht="11.25" customHeight="1">
      <c r="A90" s="26" t="s">
        <v>128</v>
      </c>
      <c r="B90" s="68"/>
      <c r="C90" s="132"/>
      <c r="D90" s="134"/>
      <c r="E90" s="132"/>
      <c r="F90" s="134"/>
      <c r="G90" s="132"/>
      <c r="H90" s="134"/>
      <c r="I90" s="11"/>
    </row>
    <row r="91" spans="1:9" ht="11.25" customHeight="1">
      <c r="A91" s="62"/>
      <c r="B91" s="62"/>
      <c r="C91" s="63"/>
      <c r="D91" s="3"/>
      <c r="E91" s="3"/>
      <c r="F91" s="3"/>
      <c r="G91" s="3"/>
      <c r="H91" s="38"/>
      <c r="I91" s="11"/>
    </row>
    <row r="92" spans="1:9" ht="11.25" customHeight="1">
      <c r="A92" s="3"/>
      <c r="B92" s="3"/>
      <c r="C92" s="3"/>
      <c r="D92" s="3"/>
      <c r="E92" s="3"/>
      <c r="F92" s="3"/>
      <c r="G92" s="3"/>
      <c r="H92" s="38"/>
      <c r="I92" s="11"/>
    </row>
    <row r="93" spans="1:9" ht="11.25" customHeight="1">
      <c r="A93" s="49" t="s">
        <v>1</v>
      </c>
      <c r="B93" s="30" t="s">
        <v>31</v>
      </c>
      <c r="C93" s="13" t="s">
        <v>31</v>
      </c>
      <c r="D93" s="107" t="s">
        <v>67</v>
      </c>
      <c r="E93" s="109"/>
      <c r="F93" s="108" t="s">
        <v>69</v>
      </c>
      <c r="G93" s="108"/>
      <c r="H93" s="13" t="s">
        <v>70</v>
      </c>
      <c r="I93" s="11"/>
    </row>
    <row r="94" spans="1:9" ht="11.25" customHeight="1">
      <c r="A94" s="7" t="s">
        <v>7</v>
      </c>
      <c r="B94" s="7" t="s">
        <v>25</v>
      </c>
      <c r="C94" s="14" t="s">
        <v>26</v>
      </c>
      <c r="D94" s="122" t="s">
        <v>68</v>
      </c>
      <c r="E94" s="124"/>
      <c r="F94" s="123" t="s">
        <v>40</v>
      </c>
      <c r="G94" s="123"/>
      <c r="H94" s="14" t="s">
        <v>71</v>
      </c>
      <c r="I94" s="11"/>
    </row>
    <row r="95" spans="1:9" ht="11.25" customHeight="1">
      <c r="A95" s="7"/>
      <c r="B95" s="7"/>
      <c r="C95" s="7"/>
      <c r="D95" s="13" t="s">
        <v>103</v>
      </c>
      <c r="E95" s="13" t="s">
        <v>27</v>
      </c>
      <c r="F95" s="44" t="s">
        <v>103</v>
      </c>
      <c r="G95" s="30" t="s">
        <v>27</v>
      </c>
      <c r="H95" s="14" t="s">
        <v>72</v>
      </c>
      <c r="I95" s="11"/>
    </row>
    <row r="96" spans="1:9" ht="11.25" customHeight="1">
      <c r="A96" s="9"/>
      <c r="B96" s="47"/>
      <c r="C96" s="9"/>
      <c r="D96" s="16" t="s">
        <v>104</v>
      </c>
      <c r="E96" s="16" t="s">
        <v>105</v>
      </c>
      <c r="F96" s="12" t="s">
        <v>107</v>
      </c>
      <c r="G96" s="9" t="s">
        <v>108</v>
      </c>
      <c r="H96" s="16" t="s">
        <v>73</v>
      </c>
      <c r="I96" s="11"/>
    </row>
    <row r="97" spans="1:9" ht="11.25" customHeight="1">
      <c r="A97" s="3" t="s">
        <v>8</v>
      </c>
      <c r="B97" s="21">
        <v>7947000</v>
      </c>
      <c r="C97" s="22">
        <v>8304120.6</v>
      </c>
      <c r="D97" s="85">
        <v>7156399.83</v>
      </c>
      <c r="E97" s="85">
        <f>D97/D104%</f>
        <v>99.99999999999999</v>
      </c>
      <c r="F97" s="52">
        <v>6732904.55</v>
      </c>
      <c r="G97" s="22">
        <f>F97/F104%</f>
        <v>100.00000000000001</v>
      </c>
      <c r="H97" s="85">
        <f>D97-F97</f>
        <v>423495.28000000026</v>
      </c>
      <c r="I97" s="11"/>
    </row>
    <row r="98" spans="1:9" ht="11.25" customHeight="1">
      <c r="A98" s="3" t="s">
        <v>9</v>
      </c>
      <c r="B98" s="21">
        <v>0</v>
      </c>
      <c r="C98" s="22">
        <v>0</v>
      </c>
      <c r="D98" s="85">
        <v>0</v>
      </c>
      <c r="E98" s="85">
        <f>D98/D104%</f>
        <v>0</v>
      </c>
      <c r="F98" s="52">
        <v>0</v>
      </c>
      <c r="G98" s="22">
        <f>F98/F104%</f>
        <v>0</v>
      </c>
      <c r="H98" s="85">
        <f aca="true" t="shared" si="7" ref="H98:H103">D98-F98</f>
        <v>0</v>
      </c>
      <c r="I98" s="11"/>
    </row>
    <row r="99" spans="1:9" ht="11.25" customHeight="1">
      <c r="A99" s="3" t="s">
        <v>10</v>
      </c>
      <c r="B99" s="21">
        <v>0</v>
      </c>
      <c r="C99" s="22">
        <v>0</v>
      </c>
      <c r="D99" s="85">
        <v>0</v>
      </c>
      <c r="E99" s="85">
        <f>D99/D104%</f>
        <v>0</v>
      </c>
      <c r="F99" s="52">
        <v>0</v>
      </c>
      <c r="G99" s="22">
        <f>F99/F104%</f>
        <v>0</v>
      </c>
      <c r="H99" s="85">
        <f t="shared" si="7"/>
        <v>0</v>
      </c>
      <c r="I99" s="11"/>
    </row>
    <row r="100" spans="1:9" ht="11.25" customHeight="1">
      <c r="A100" s="3" t="s">
        <v>11</v>
      </c>
      <c r="B100" s="21">
        <v>3000</v>
      </c>
      <c r="C100" s="22">
        <v>0</v>
      </c>
      <c r="D100" s="85">
        <v>0</v>
      </c>
      <c r="E100" s="85">
        <f>D100/D104%</f>
        <v>0</v>
      </c>
      <c r="F100" s="85">
        <v>0</v>
      </c>
      <c r="G100" s="22">
        <f>F100/F104%</f>
        <v>0</v>
      </c>
      <c r="H100" s="85">
        <f t="shared" si="7"/>
        <v>0</v>
      </c>
      <c r="I100" s="11"/>
    </row>
    <row r="101" spans="1:9" ht="11.25" customHeight="1">
      <c r="A101" s="3" t="s">
        <v>12</v>
      </c>
      <c r="B101" s="21">
        <v>4500</v>
      </c>
      <c r="C101" s="22">
        <v>0</v>
      </c>
      <c r="D101" s="85">
        <v>0</v>
      </c>
      <c r="E101" s="85">
        <f>D101/D104%</f>
        <v>0</v>
      </c>
      <c r="F101" s="52">
        <v>0</v>
      </c>
      <c r="G101" s="22">
        <f>F101/F104%</f>
        <v>0</v>
      </c>
      <c r="H101" s="85">
        <f t="shared" si="7"/>
        <v>0</v>
      </c>
      <c r="I101" s="11"/>
    </row>
    <row r="102" spans="1:9" ht="11.25" customHeight="1">
      <c r="A102" s="3" t="s">
        <v>13</v>
      </c>
      <c r="B102" s="21">
        <v>0</v>
      </c>
      <c r="C102" s="22">
        <v>0</v>
      </c>
      <c r="D102" s="85">
        <v>0</v>
      </c>
      <c r="E102" s="85">
        <f>D102/D104%</f>
        <v>0</v>
      </c>
      <c r="F102" s="52">
        <v>0</v>
      </c>
      <c r="G102" s="22">
        <f>F102/F104%</f>
        <v>0</v>
      </c>
      <c r="H102" s="85">
        <f t="shared" si="7"/>
        <v>0</v>
      </c>
      <c r="I102" s="11"/>
    </row>
    <row r="103" spans="1:9" ht="11.25" customHeight="1">
      <c r="A103" s="8" t="s">
        <v>0</v>
      </c>
      <c r="B103" s="27">
        <v>12000</v>
      </c>
      <c r="C103" s="48">
        <v>0</v>
      </c>
      <c r="D103" s="86">
        <v>0</v>
      </c>
      <c r="E103" s="86">
        <f>D103/D104%</f>
        <v>0</v>
      </c>
      <c r="F103" s="52">
        <v>0</v>
      </c>
      <c r="G103" s="22">
        <f>F103/F104%</f>
        <v>0</v>
      </c>
      <c r="H103" s="85">
        <f t="shared" si="7"/>
        <v>0</v>
      </c>
      <c r="I103" s="11"/>
    </row>
    <row r="104" spans="1:9" ht="11.25" customHeight="1">
      <c r="A104" s="4" t="s">
        <v>35</v>
      </c>
      <c r="B104" s="23">
        <f>SUM(B97:B103)</f>
        <v>7966500</v>
      </c>
      <c r="C104" s="23">
        <f>SUM(C97:C103)</f>
        <v>8304120.6</v>
      </c>
      <c r="D104" s="23">
        <f>SUM(D97:D103)</f>
        <v>7156399.83</v>
      </c>
      <c r="E104" s="91">
        <f>D104/D104%</f>
        <v>99.99999999999999</v>
      </c>
      <c r="F104" s="23">
        <f>SUM(F97:F103)</f>
        <v>6732904.55</v>
      </c>
      <c r="G104" s="79">
        <f>F104/F104%</f>
        <v>100.00000000000001</v>
      </c>
      <c r="H104" s="23">
        <f>SUM(H97:H103)</f>
        <v>423495.28000000026</v>
      </c>
      <c r="I104" s="11"/>
    </row>
    <row r="105" spans="1:7" ht="11.25" customHeight="1">
      <c r="A105" s="6" t="s">
        <v>130</v>
      </c>
      <c r="B105" s="6"/>
      <c r="C105" s="6"/>
      <c r="D105" s="6"/>
      <c r="E105" s="6"/>
      <c r="F105" s="6"/>
      <c r="G105" s="6"/>
    </row>
    <row r="106" spans="1:7" ht="11.25" customHeight="1">
      <c r="A106" s="3"/>
      <c r="B106" s="3"/>
      <c r="C106" s="3"/>
      <c r="D106" s="3"/>
      <c r="E106" s="3"/>
      <c r="F106" s="3"/>
      <c r="G106" s="3"/>
    </row>
    <row r="107" spans="1:7" ht="11.25" customHeight="1">
      <c r="A107" s="3"/>
      <c r="B107" s="3"/>
      <c r="C107" s="3"/>
      <c r="D107" s="3"/>
      <c r="E107" s="3"/>
      <c r="F107" s="3"/>
      <c r="G107" s="3"/>
    </row>
    <row r="108" spans="1:8" ht="11.25" customHeight="1">
      <c r="A108" s="99" t="s">
        <v>123</v>
      </c>
      <c r="B108" s="100" t="s">
        <v>124</v>
      </c>
      <c r="C108" s="101"/>
      <c r="D108" s="101"/>
      <c r="E108" s="99"/>
      <c r="F108" s="99" t="s">
        <v>126</v>
      </c>
      <c r="G108" s="99"/>
      <c r="H108" s="102"/>
    </row>
    <row r="109" spans="1:8" ht="11.25" customHeight="1">
      <c r="A109" s="101" t="s">
        <v>39</v>
      </c>
      <c r="B109" s="103" t="s">
        <v>125</v>
      </c>
      <c r="C109" s="103"/>
      <c r="D109" s="101"/>
      <c r="E109" s="99"/>
      <c r="F109" s="99" t="s">
        <v>127</v>
      </c>
      <c r="G109" s="99"/>
      <c r="H109" s="100"/>
    </row>
    <row r="110" spans="1:8" ht="11.25" customHeight="1">
      <c r="A110" s="102"/>
      <c r="B110" s="101"/>
      <c r="C110" s="103"/>
      <c r="D110" s="101"/>
      <c r="E110" s="101"/>
      <c r="F110" s="101"/>
      <c r="G110" s="103"/>
      <c r="H110" s="102"/>
    </row>
    <row r="111" spans="1:8" ht="11.25" customHeight="1">
      <c r="A111" s="35"/>
      <c r="B111" s="35"/>
      <c r="C111" s="35"/>
      <c r="D111" s="35"/>
      <c r="E111" s="35"/>
      <c r="F111" s="35"/>
      <c r="G111" s="35"/>
      <c r="H111" s="35"/>
    </row>
    <row r="112" spans="1:8" ht="11.25" customHeight="1">
      <c r="A112" s="37"/>
      <c r="B112" s="35"/>
      <c r="C112" s="35"/>
      <c r="D112" s="35"/>
      <c r="E112" s="35"/>
      <c r="F112" s="35"/>
      <c r="G112" s="35"/>
      <c r="H112" s="35"/>
    </row>
    <row r="113" spans="1:8" ht="11.25" customHeight="1">
      <c r="A113" s="36"/>
      <c r="B113" s="35"/>
      <c r="C113" s="35"/>
      <c r="D113" s="35"/>
      <c r="E113" s="35"/>
      <c r="F113" s="35"/>
      <c r="G113" s="35"/>
      <c r="H113" s="35"/>
    </row>
  </sheetData>
  <sheetProtection/>
  <mergeCells count="75">
    <mergeCell ref="D35:G35"/>
    <mergeCell ref="D36:G36"/>
    <mergeCell ref="D37:G37"/>
    <mergeCell ref="D38:G38"/>
    <mergeCell ref="D28:G28"/>
    <mergeCell ref="D39:G39"/>
    <mergeCell ref="C89:D89"/>
    <mergeCell ref="E89:F89"/>
    <mergeCell ref="D93:E93"/>
    <mergeCell ref="F93:G93"/>
    <mergeCell ref="D94:E94"/>
    <mergeCell ref="F94:G94"/>
    <mergeCell ref="E90:F90"/>
    <mergeCell ref="G90:H90"/>
    <mergeCell ref="C90:D90"/>
    <mergeCell ref="C84:D84"/>
    <mergeCell ref="E84:F84"/>
    <mergeCell ref="C87:H87"/>
    <mergeCell ref="C88:D88"/>
    <mergeCell ref="E88:F88"/>
    <mergeCell ref="G88:H88"/>
    <mergeCell ref="G85:H85"/>
    <mergeCell ref="E85:F85"/>
    <mergeCell ref="C85:D85"/>
    <mergeCell ref="E78:F78"/>
    <mergeCell ref="G78:H78"/>
    <mergeCell ref="E79:F79"/>
    <mergeCell ref="G79:H79"/>
    <mergeCell ref="C82:H82"/>
    <mergeCell ref="C83:D83"/>
    <mergeCell ref="E83:F83"/>
    <mergeCell ref="G83:H83"/>
    <mergeCell ref="G80:H80"/>
    <mergeCell ref="E80:F80"/>
    <mergeCell ref="D42:E42"/>
    <mergeCell ref="F42:G42"/>
    <mergeCell ref="A54:B54"/>
    <mergeCell ref="D55:E55"/>
    <mergeCell ref="F55:G55"/>
    <mergeCell ref="D56:E56"/>
    <mergeCell ref="F56:G56"/>
    <mergeCell ref="D26:G26"/>
    <mergeCell ref="D29:G29"/>
    <mergeCell ref="D30:G30"/>
    <mergeCell ref="D31:G31"/>
    <mergeCell ref="D41:E41"/>
    <mergeCell ref="F41:G41"/>
    <mergeCell ref="D27:G27"/>
    <mergeCell ref="D32:G32"/>
    <mergeCell ref="D33:G33"/>
    <mergeCell ref="D34:G34"/>
    <mergeCell ref="D20:G20"/>
    <mergeCell ref="D21:G21"/>
    <mergeCell ref="D22:G22"/>
    <mergeCell ref="D23:G23"/>
    <mergeCell ref="D24:G24"/>
    <mergeCell ref="D25:G25"/>
    <mergeCell ref="D14:G14"/>
    <mergeCell ref="D15:G15"/>
    <mergeCell ref="D16:G16"/>
    <mergeCell ref="D17:G17"/>
    <mergeCell ref="D18:G18"/>
    <mergeCell ref="D19:G19"/>
    <mergeCell ref="D8:G8"/>
    <mergeCell ref="D9:G9"/>
    <mergeCell ref="D10:G10"/>
    <mergeCell ref="D11:G11"/>
    <mergeCell ref="D12:G12"/>
    <mergeCell ref="D13:G13"/>
    <mergeCell ref="A1:G1"/>
    <mergeCell ref="A2:G2"/>
    <mergeCell ref="A3:G3"/>
    <mergeCell ref="A4:G4"/>
    <mergeCell ref="A5:G5"/>
    <mergeCell ref="D7:G7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Usuario</cp:lastModifiedBy>
  <cp:lastPrinted>2015-07-23T17:19:31Z</cp:lastPrinted>
  <dcterms:created xsi:type="dcterms:W3CDTF">2004-08-09T19:29:24Z</dcterms:created>
  <dcterms:modified xsi:type="dcterms:W3CDTF">2016-11-25T15:42:56Z</dcterms:modified>
  <cp:category/>
  <cp:version/>
  <cp:contentType/>
  <cp:contentStatus/>
</cp:coreProperties>
</file>